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032" windowHeight="12120"/>
  </bookViews>
  <sheets>
    <sheet name="CarbonCalculator" sheetId="2" r:id="rId1"/>
  </sheets>
  <calcPr calcId="145621"/>
</workbook>
</file>

<file path=xl/calcChain.xml><?xml version="1.0" encoding="utf-8"?>
<calcChain xmlns="http://schemas.openxmlformats.org/spreadsheetml/2006/main">
  <c r="F2" i="2" l="1"/>
  <c r="G2" i="2" s="1"/>
  <c r="F12" i="2"/>
  <c r="G12" i="2" s="1"/>
  <c r="F11" i="2"/>
  <c r="G11" i="2" s="1"/>
  <c r="F10" i="2"/>
  <c r="G10" i="2" s="1"/>
  <c r="F9" i="2"/>
  <c r="G9" i="2" s="1"/>
  <c r="F8" i="2"/>
  <c r="G8" i="2" s="1"/>
  <c r="F7" i="2"/>
  <c r="G7" i="2" s="1"/>
  <c r="F6" i="2"/>
  <c r="G6" i="2" s="1"/>
  <c r="F5" i="2"/>
  <c r="G5" i="2" s="1"/>
  <c r="F4" i="2"/>
  <c r="G4" i="2" s="1"/>
  <c r="F3" i="2"/>
  <c r="G3" i="2" s="1"/>
  <c r="I2" i="2" l="1"/>
  <c r="J2" i="2" s="1"/>
  <c r="H2" i="2"/>
  <c r="I3" i="2"/>
  <c r="J3" i="2" s="1"/>
  <c r="H3" i="2"/>
  <c r="K3" i="2"/>
  <c r="L3" i="2" s="1"/>
  <c r="M3" i="2" s="1"/>
  <c r="N3" i="2" s="1"/>
  <c r="I5" i="2"/>
  <c r="J5" i="2" s="1"/>
  <c r="H5" i="2"/>
  <c r="I9" i="2"/>
  <c r="J9" i="2" s="1"/>
  <c r="H9" i="2"/>
  <c r="H4" i="2"/>
  <c r="I4" i="2"/>
  <c r="J4" i="2" s="1"/>
  <c r="I6" i="2"/>
  <c r="J6" i="2" s="1"/>
  <c r="H6" i="2"/>
  <c r="H8" i="2"/>
  <c r="I8" i="2"/>
  <c r="J8" i="2" s="1"/>
  <c r="I10" i="2"/>
  <c r="J10" i="2" s="1"/>
  <c r="H10" i="2"/>
  <c r="I11" i="2"/>
  <c r="J11" i="2" s="1"/>
  <c r="H11" i="2"/>
  <c r="I7" i="2"/>
  <c r="J7" i="2" s="1"/>
  <c r="H7" i="2"/>
  <c r="I12" i="2"/>
  <c r="J12" i="2" s="1"/>
  <c r="H12" i="2"/>
  <c r="K10" i="2" l="1"/>
  <c r="L10" i="2" s="1"/>
  <c r="M10" i="2" s="1"/>
  <c r="N10" i="2" s="1"/>
  <c r="K2" i="2"/>
  <c r="L2" i="2" s="1"/>
  <c r="M2" i="2" s="1"/>
  <c r="N2" i="2" s="1"/>
  <c r="K11" i="2"/>
  <c r="L11" i="2" s="1"/>
  <c r="M11" i="2" s="1"/>
  <c r="N11" i="2" s="1"/>
  <c r="K6" i="2"/>
  <c r="L6" i="2" s="1"/>
  <c r="M6" i="2" s="1"/>
  <c r="N6" i="2" s="1"/>
  <c r="K5" i="2"/>
  <c r="L5" i="2" s="1"/>
  <c r="M5" i="2" s="1"/>
  <c r="N5" i="2" s="1"/>
  <c r="K12" i="2"/>
  <c r="L12" i="2" s="1"/>
  <c r="M12" i="2" s="1"/>
  <c r="N12" i="2" s="1"/>
  <c r="K9" i="2"/>
  <c r="L9" i="2" s="1"/>
  <c r="M9" i="2" s="1"/>
  <c r="N9" i="2" s="1"/>
  <c r="K7" i="2"/>
  <c r="L7" i="2" s="1"/>
  <c r="M7" i="2" s="1"/>
  <c r="N7" i="2" s="1"/>
  <c r="K8" i="2"/>
  <c r="L8" i="2" s="1"/>
  <c r="M8" i="2" s="1"/>
  <c r="N8" i="2" s="1"/>
  <c r="K4" i="2"/>
  <c r="L4" i="2" s="1"/>
  <c r="M4" i="2" s="1"/>
  <c r="N4" i="2" s="1"/>
</calcChain>
</file>

<file path=xl/sharedStrings.xml><?xml version="1.0" encoding="utf-8"?>
<sst xmlns="http://schemas.openxmlformats.org/spreadsheetml/2006/main" count="27" uniqueCount="27">
  <si>
    <t>a constant</t>
  </si>
  <si>
    <t>b constant</t>
  </si>
  <si>
    <t>Circumference (cm)</t>
  </si>
  <si>
    <t>Diameter at Breast Height (DBH)(cm)</t>
  </si>
  <si>
    <t>(Ln) Above Ground Biomass</t>
  </si>
  <si>
    <t>Above Ground Biomass (grams)</t>
  </si>
  <si>
    <t>Total Above Ground Carbon (grams)</t>
  </si>
  <si>
    <t>Root Biomass (grams)</t>
  </si>
  <si>
    <t>Root Carbon (grams)</t>
  </si>
  <si>
    <t>Beech</t>
  </si>
  <si>
    <t>Total Biomass (lbs)</t>
  </si>
  <si>
    <t>Total Carbon (lbs)</t>
  </si>
  <si>
    <t>Total CO2 (lbs)</t>
  </si>
  <si>
    <t>Tulip Poplar</t>
  </si>
  <si>
    <t>Dogwood</t>
  </si>
  <si>
    <t>Sweetgum</t>
  </si>
  <si>
    <t>Musclewood</t>
  </si>
  <si>
    <t>Sassafrass</t>
  </si>
  <si>
    <t>Maple</t>
  </si>
  <si>
    <t>Oak, red</t>
  </si>
  <si>
    <t>Oak, white</t>
  </si>
  <si>
    <t>Tree Species</t>
  </si>
  <si>
    <t>Gallons of Gas*</t>
  </si>
  <si>
    <t>*One gallon of gasoline contains 5.3 lbs of carbon, and produces about 19.4 lbs of CO2 when burned.</t>
  </si>
  <si>
    <t>White Pine</t>
  </si>
  <si>
    <t>Canadian hemlock</t>
  </si>
  <si>
    <t xml:space="preserve">This Carbon Calculator was developed by Nancy Kahn from the
Smithsonian Ecological Research Center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</si>
</sst>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sz val="8"/>
      <name val="Arial"/>
      <family val="2"/>
    </font>
    <font>
      <b/>
      <i/>
      <sz val="14"/>
      <color indexed="16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4"/>
      </patternFill>
    </fill>
    <fill>
      <patternFill patternType="solid">
        <fgColor indexed="9"/>
        <bgColor indexed="24"/>
      </patternFill>
    </fill>
  </fills>
  <borders count="7">
    <border>
      <left/>
      <right/>
      <top/>
      <bottom/>
      <diagonal/>
    </border>
    <border>
      <left style="thin">
        <color indexed="21"/>
      </left>
      <right/>
      <top style="thick">
        <color indexed="21"/>
      </top>
      <bottom style="thin">
        <color indexed="64"/>
      </bottom>
      <diagonal/>
    </border>
    <border>
      <left/>
      <right/>
      <top style="thick">
        <color indexed="21"/>
      </top>
      <bottom style="thin">
        <color indexed="64"/>
      </bottom>
      <diagonal/>
    </border>
    <border>
      <left/>
      <right style="thin">
        <color indexed="21"/>
      </right>
      <top style="thick">
        <color indexed="21"/>
      </top>
      <bottom style="thin">
        <color indexed="64"/>
      </bottom>
      <diagonal/>
    </border>
    <border>
      <left/>
      <right style="thin">
        <color indexed="21"/>
      </right>
      <top/>
      <bottom/>
      <diagonal/>
    </border>
    <border>
      <left style="thin">
        <color indexed="21"/>
      </left>
      <right/>
      <top/>
      <bottom/>
      <diagonal/>
    </border>
    <border>
      <left style="thin">
        <color indexed="21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 vertical="top" wrapText="1"/>
    </xf>
    <xf numFmtId="164" fontId="2" fillId="2" borderId="3" xfId="0" applyNumberFormat="1" applyFont="1" applyFill="1" applyBorder="1" applyAlignment="1">
      <alignment horizontal="center" vertical="top" wrapText="1"/>
    </xf>
    <xf numFmtId="164" fontId="3" fillId="2" borderId="0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5" fillId="0" borderId="0" xfId="0" applyFont="1"/>
    <xf numFmtId="164" fontId="2" fillId="2" borderId="6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A9" workbookViewId="0">
      <selection activeCell="B18" sqref="B18"/>
    </sheetView>
  </sheetViews>
  <sheetFormatPr defaultRowHeight="13.2" x14ac:dyDescent="0.25"/>
  <cols>
    <col min="1" max="1" width="26" customWidth="1"/>
    <col min="2" max="2" width="13.44140625" customWidth="1"/>
    <col min="3" max="3" width="13.88671875" bestFit="1" customWidth="1"/>
    <col min="5" max="5" width="16.6640625" customWidth="1"/>
    <col min="6" max="6" width="18.33203125" customWidth="1"/>
    <col min="7" max="7" width="16.33203125" customWidth="1"/>
    <col min="8" max="8" width="0" hidden="1" customWidth="1"/>
    <col min="9" max="9" width="16.33203125" customWidth="1"/>
    <col min="10" max="10" width="0" hidden="1" customWidth="1"/>
    <col min="11" max="14" width="16.33203125" customWidth="1"/>
  </cols>
  <sheetData>
    <row r="1" spans="1:14" ht="78.75" customHeight="1" thickTop="1" x14ac:dyDescent="0.25">
      <c r="A1" s="1" t="s">
        <v>21</v>
      </c>
      <c r="B1" s="2" t="s">
        <v>0</v>
      </c>
      <c r="C1" s="2" t="s">
        <v>1</v>
      </c>
      <c r="D1" s="2" t="s">
        <v>2</v>
      </c>
      <c r="E1" s="2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10</v>
      </c>
      <c r="L1" s="5" t="s">
        <v>11</v>
      </c>
      <c r="M1" s="6" t="s">
        <v>12</v>
      </c>
      <c r="N1" s="14" t="s">
        <v>22</v>
      </c>
    </row>
    <row r="2" spans="1:14" ht="28.5" customHeight="1" x14ac:dyDescent="0.3">
      <c r="A2" s="11" t="s">
        <v>9</v>
      </c>
      <c r="B2" s="3">
        <v>4.9379999999999997</v>
      </c>
      <c r="C2" s="3">
        <v>2.4060000000000001</v>
      </c>
      <c r="D2" s="3"/>
      <c r="E2" s="3">
        <v>15</v>
      </c>
      <c r="F2" s="9">
        <f>B2+C2*(LN(E2))</f>
        <v>11.453568783851917</v>
      </c>
      <c r="G2" s="7">
        <f>EXP(F2)</f>
        <v>94237.058341155542</v>
      </c>
      <c r="H2" s="7">
        <f>G2*0.5</f>
        <v>47118.529170577771</v>
      </c>
      <c r="I2" s="7">
        <f>G2*0.2</f>
        <v>18847.411668231111</v>
      </c>
      <c r="J2" s="7">
        <f>I2*0.5</f>
        <v>9423.7058341155553</v>
      </c>
      <c r="K2" s="7">
        <f>(SUM(G2+I2))*0.0022</f>
        <v>248.78583402065067</v>
      </c>
      <c r="L2" s="7">
        <f>K2*0.5</f>
        <v>124.39291701032533</v>
      </c>
      <c r="M2" s="8">
        <f>(L2*(44/12))</f>
        <v>456.10736237119289</v>
      </c>
      <c r="N2" s="8">
        <f>(M2/19.4)</f>
        <v>23.510688782020253</v>
      </c>
    </row>
    <row r="3" spans="1:14" ht="28.5" customHeight="1" x14ac:dyDescent="0.3">
      <c r="A3" s="12" t="s">
        <v>14</v>
      </c>
      <c r="B3" s="4">
        <v>4.9379999999999997</v>
      </c>
      <c r="C3" s="4">
        <v>2.4060000000000001</v>
      </c>
      <c r="D3" s="4"/>
      <c r="E3" s="4">
        <v>15</v>
      </c>
      <c r="F3" s="9">
        <f>B3+C3*(LN(E3))</f>
        <v>11.453568783851917</v>
      </c>
      <c r="G3" s="9">
        <f t="shared" ref="G3:G10" si="0">EXP(F3)</f>
        <v>94237.058341155542</v>
      </c>
      <c r="H3" s="9">
        <f t="shared" ref="H3:H12" si="1">G3*0.5</f>
        <v>47118.529170577771</v>
      </c>
      <c r="I3" s="9">
        <f t="shared" ref="I3:I12" si="2">G3*0.2</f>
        <v>18847.411668231111</v>
      </c>
      <c r="J3" s="9">
        <f t="shared" ref="J3:J12" si="3">I3*0.5</f>
        <v>9423.7058341155553</v>
      </c>
      <c r="K3" s="9">
        <f t="shared" ref="K3:K12" si="4">(SUM(G3+I3))*0.0022</f>
        <v>248.78583402065067</v>
      </c>
      <c r="L3" s="9">
        <f t="shared" ref="L3:L12" si="5">K3*0.5</f>
        <v>124.39291701032533</v>
      </c>
      <c r="M3" s="10">
        <f t="shared" ref="M3:M12" si="6">(L3*(44/12))</f>
        <v>456.10736237119289</v>
      </c>
      <c r="N3" s="15">
        <f t="shared" ref="N3:N12" si="7">(M3/19.4)</f>
        <v>23.510688782020253</v>
      </c>
    </row>
    <row r="4" spans="1:14" ht="28.5" customHeight="1" x14ac:dyDescent="0.3">
      <c r="A4" s="11" t="s">
        <v>18</v>
      </c>
      <c r="B4" s="3">
        <v>4.5892999999999997</v>
      </c>
      <c r="C4" s="3">
        <v>2.4300000000000002</v>
      </c>
      <c r="D4" s="3"/>
      <c r="E4" s="3">
        <v>20</v>
      </c>
      <c r="F4" s="7">
        <f t="shared" ref="F4:F12" si="8">B4+C4*(LN(E4))</f>
        <v>11.868929424736198</v>
      </c>
      <c r="G4" s="7">
        <f t="shared" si="0"/>
        <v>142761.32012668246</v>
      </c>
      <c r="H4" s="7">
        <f t="shared" si="1"/>
        <v>71380.660063341231</v>
      </c>
      <c r="I4" s="7">
        <f t="shared" si="2"/>
        <v>28552.264025336495</v>
      </c>
      <c r="J4" s="7">
        <f t="shared" si="3"/>
        <v>14276.132012668248</v>
      </c>
      <c r="K4" s="7">
        <f t="shared" si="4"/>
        <v>376.88988513444167</v>
      </c>
      <c r="L4" s="7">
        <f t="shared" si="5"/>
        <v>188.44494256722083</v>
      </c>
      <c r="M4" s="8">
        <f t="shared" si="6"/>
        <v>690.96478941314308</v>
      </c>
      <c r="N4" s="8">
        <f t="shared" si="7"/>
        <v>35.616741722326964</v>
      </c>
    </row>
    <row r="5" spans="1:14" ht="28.5" customHeight="1" x14ac:dyDescent="0.3">
      <c r="A5" s="12" t="s">
        <v>16</v>
      </c>
      <c r="B5" s="4">
        <v>5.1428000000000003</v>
      </c>
      <c r="C5" s="4">
        <v>2.3729</v>
      </c>
      <c r="D5" s="4"/>
      <c r="E5" s="4"/>
      <c r="F5" s="9" t="e">
        <f t="shared" si="8"/>
        <v>#NUM!</v>
      </c>
      <c r="G5" s="9" t="e">
        <f t="shared" si="0"/>
        <v>#NUM!</v>
      </c>
      <c r="H5" s="9" t="e">
        <f t="shared" si="1"/>
        <v>#NUM!</v>
      </c>
      <c r="I5" s="9" t="e">
        <f t="shared" si="2"/>
        <v>#NUM!</v>
      </c>
      <c r="J5" s="9" t="e">
        <f t="shared" si="3"/>
        <v>#NUM!</v>
      </c>
      <c r="K5" s="9" t="e">
        <f t="shared" si="4"/>
        <v>#NUM!</v>
      </c>
      <c r="L5" s="9" t="e">
        <f t="shared" si="5"/>
        <v>#NUM!</v>
      </c>
      <c r="M5" s="10" t="e">
        <f t="shared" si="6"/>
        <v>#NUM!</v>
      </c>
      <c r="N5" s="15" t="e">
        <f t="shared" si="7"/>
        <v>#NUM!</v>
      </c>
    </row>
    <row r="6" spans="1:14" ht="28.5" customHeight="1" x14ac:dyDescent="0.3">
      <c r="A6" s="11" t="s">
        <v>19</v>
      </c>
      <c r="B6" s="3">
        <v>4.9966999999999997</v>
      </c>
      <c r="C6" s="3">
        <v>2.3944000000000001</v>
      </c>
      <c r="D6" s="3"/>
      <c r="E6" s="3"/>
      <c r="F6" s="7" t="e">
        <f t="shared" si="8"/>
        <v>#NUM!</v>
      </c>
      <c r="G6" s="7" t="e">
        <f t="shared" si="0"/>
        <v>#NUM!</v>
      </c>
      <c r="H6" s="7" t="e">
        <f t="shared" si="1"/>
        <v>#NUM!</v>
      </c>
      <c r="I6" s="7" t="e">
        <f t="shared" si="2"/>
        <v>#NUM!</v>
      </c>
      <c r="J6" s="7" t="e">
        <f t="shared" si="3"/>
        <v>#NUM!</v>
      </c>
      <c r="K6" s="7" t="e">
        <f t="shared" si="4"/>
        <v>#NUM!</v>
      </c>
      <c r="L6" s="7" t="e">
        <f t="shared" si="5"/>
        <v>#NUM!</v>
      </c>
      <c r="M6" s="8" t="e">
        <f t="shared" si="6"/>
        <v>#NUM!</v>
      </c>
      <c r="N6" s="8" t="e">
        <f t="shared" si="7"/>
        <v>#NUM!</v>
      </c>
    </row>
    <row r="7" spans="1:14" ht="28.5" customHeight="1" x14ac:dyDescent="0.3">
      <c r="A7" s="12" t="s">
        <v>20</v>
      </c>
      <c r="B7" s="4">
        <v>2.3058000000000001</v>
      </c>
      <c r="C7" s="4">
        <v>2.1665999999999999</v>
      </c>
      <c r="D7" s="4"/>
      <c r="E7" s="4"/>
      <c r="F7" s="9" t="e">
        <f t="shared" si="8"/>
        <v>#NUM!</v>
      </c>
      <c r="G7" s="9" t="e">
        <f t="shared" si="0"/>
        <v>#NUM!</v>
      </c>
      <c r="H7" s="9" t="e">
        <f t="shared" si="1"/>
        <v>#NUM!</v>
      </c>
      <c r="I7" s="9" t="e">
        <f t="shared" si="2"/>
        <v>#NUM!</v>
      </c>
      <c r="J7" s="9" t="e">
        <f t="shared" si="3"/>
        <v>#NUM!</v>
      </c>
      <c r="K7" s="9" t="e">
        <f t="shared" si="4"/>
        <v>#NUM!</v>
      </c>
      <c r="L7" s="9" t="e">
        <f t="shared" si="5"/>
        <v>#NUM!</v>
      </c>
      <c r="M7" s="10" t="e">
        <f t="shared" si="6"/>
        <v>#NUM!</v>
      </c>
      <c r="N7" s="15" t="e">
        <f t="shared" si="7"/>
        <v>#NUM!</v>
      </c>
    </row>
    <row r="8" spans="1:14" ht="28.5" customHeight="1" x14ac:dyDescent="0.3">
      <c r="A8" s="11" t="s">
        <v>17</v>
      </c>
      <c r="B8" s="3">
        <v>4.5892999999999997</v>
      </c>
      <c r="C8" s="3">
        <v>2.3729</v>
      </c>
      <c r="D8" s="3"/>
      <c r="E8" s="3"/>
      <c r="F8" s="7" t="e">
        <f t="shared" si="8"/>
        <v>#NUM!</v>
      </c>
      <c r="G8" s="7" t="e">
        <f t="shared" si="0"/>
        <v>#NUM!</v>
      </c>
      <c r="H8" s="7" t="e">
        <f t="shared" si="1"/>
        <v>#NUM!</v>
      </c>
      <c r="I8" s="7" t="e">
        <f t="shared" si="2"/>
        <v>#NUM!</v>
      </c>
      <c r="J8" s="7" t="e">
        <f t="shared" si="3"/>
        <v>#NUM!</v>
      </c>
      <c r="K8" s="7" t="e">
        <f t="shared" si="4"/>
        <v>#NUM!</v>
      </c>
      <c r="L8" s="7" t="e">
        <f t="shared" si="5"/>
        <v>#NUM!</v>
      </c>
      <c r="M8" s="8" t="e">
        <f t="shared" si="6"/>
        <v>#NUM!</v>
      </c>
      <c r="N8" s="8" t="e">
        <f t="shared" si="7"/>
        <v>#NUM!</v>
      </c>
    </row>
    <row r="9" spans="1:14" ht="28.5" customHeight="1" x14ac:dyDescent="0.3">
      <c r="A9" s="12" t="s">
        <v>15</v>
      </c>
      <c r="B9" s="4">
        <v>4.9379999999999997</v>
      </c>
      <c r="C9" s="4">
        <v>2.4060000000000001</v>
      </c>
      <c r="D9" s="4"/>
      <c r="E9" s="4"/>
      <c r="F9" s="9" t="e">
        <f t="shared" si="8"/>
        <v>#NUM!</v>
      </c>
      <c r="G9" s="9" t="e">
        <f t="shared" si="0"/>
        <v>#NUM!</v>
      </c>
      <c r="H9" s="9" t="e">
        <f t="shared" si="1"/>
        <v>#NUM!</v>
      </c>
      <c r="I9" s="9" t="e">
        <f t="shared" si="2"/>
        <v>#NUM!</v>
      </c>
      <c r="J9" s="9" t="e">
        <f t="shared" si="3"/>
        <v>#NUM!</v>
      </c>
      <c r="K9" s="9" t="e">
        <f t="shared" si="4"/>
        <v>#NUM!</v>
      </c>
      <c r="L9" s="9" t="e">
        <f t="shared" si="5"/>
        <v>#NUM!</v>
      </c>
      <c r="M9" s="10" t="e">
        <f t="shared" si="6"/>
        <v>#NUM!</v>
      </c>
      <c r="N9" s="15" t="e">
        <f t="shared" si="7"/>
        <v>#NUM!</v>
      </c>
    </row>
    <row r="10" spans="1:14" ht="28.5" customHeight="1" x14ac:dyDescent="0.3">
      <c r="A10" s="11" t="s">
        <v>13</v>
      </c>
      <c r="B10" s="3">
        <v>4.9379999999999997</v>
      </c>
      <c r="C10" s="3">
        <v>2.4060000000000001</v>
      </c>
      <c r="D10" s="3"/>
      <c r="E10" s="3"/>
      <c r="F10" s="7" t="e">
        <f t="shared" si="8"/>
        <v>#NUM!</v>
      </c>
      <c r="G10" s="7" t="e">
        <f t="shared" si="0"/>
        <v>#NUM!</v>
      </c>
      <c r="H10" s="7" t="e">
        <f t="shared" si="1"/>
        <v>#NUM!</v>
      </c>
      <c r="I10" s="7" t="e">
        <f t="shared" si="2"/>
        <v>#NUM!</v>
      </c>
      <c r="J10" s="7" t="e">
        <f t="shared" si="3"/>
        <v>#NUM!</v>
      </c>
      <c r="K10" s="7" t="e">
        <f t="shared" si="4"/>
        <v>#NUM!</v>
      </c>
      <c r="L10" s="7" t="e">
        <f t="shared" si="5"/>
        <v>#NUM!</v>
      </c>
      <c r="M10" s="8" t="e">
        <f t="shared" si="6"/>
        <v>#NUM!</v>
      </c>
      <c r="N10" s="8" t="e">
        <f t="shared" si="7"/>
        <v>#NUM!</v>
      </c>
    </row>
    <row r="11" spans="1:14" ht="25.5" customHeight="1" x14ac:dyDescent="0.3">
      <c r="A11" s="12" t="s">
        <v>24</v>
      </c>
      <c r="B11" s="4">
        <v>5.2831000000000001</v>
      </c>
      <c r="C11" s="4">
        <v>2.0369000000000002</v>
      </c>
      <c r="D11" s="13"/>
      <c r="E11" s="13"/>
      <c r="F11" s="7" t="e">
        <f t="shared" si="8"/>
        <v>#NUM!</v>
      </c>
      <c r="G11" s="9" t="e">
        <f>EXP(F11)</f>
        <v>#NUM!</v>
      </c>
      <c r="H11" s="9" t="e">
        <f t="shared" si="1"/>
        <v>#NUM!</v>
      </c>
      <c r="I11" s="9" t="e">
        <f t="shared" si="2"/>
        <v>#NUM!</v>
      </c>
      <c r="J11" s="9" t="e">
        <f t="shared" si="3"/>
        <v>#NUM!</v>
      </c>
      <c r="K11" s="9" t="e">
        <f t="shared" si="4"/>
        <v>#NUM!</v>
      </c>
      <c r="L11" s="9" t="e">
        <f t="shared" si="5"/>
        <v>#NUM!</v>
      </c>
      <c r="M11" s="10" t="e">
        <f t="shared" si="6"/>
        <v>#NUM!</v>
      </c>
      <c r="N11" s="15" t="e">
        <f t="shared" si="7"/>
        <v>#NUM!</v>
      </c>
    </row>
    <row r="12" spans="1:14" ht="26.25" customHeight="1" x14ac:dyDescent="0.3">
      <c r="A12" s="11" t="s">
        <v>25</v>
      </c>
      <c r="B12" s="4">
        <v>5.2831000000000001</v>
      </c>
      <c r="C12" s="4">
        <v>2.0369000000000002</v>
      </c>
      <c r="D12" s="13"/>
      <c r="E12" s="13"/>
      <c r="F12" s="7" t="e">
        <f t="shared" si="8"/>
        <v>#NUM!</v>
      </c>
      <c r="G12" s="9" t="e">
        <f>EXP(F12)</f>
        <v>#NUM!</v>
      </c>
      <c r="H12" s="7" t="e">
        <f t="shared" si="1"/>
        <v>#NUM!</v>
      </c>
      <c r="I12" s="7" t="e">
        <f t="shared" si="2"/>
        <v>#NUM!</v>
      </c>
      <c r="J12" s="7" t="e">
        <f t="shared" si="3"/>
        <v>#NUM!</v>
      </c>
      <c r="K12" s="7" t="e">
        <f t="shared" si="4"/>
        <v>#NUM!</v>
      </c>
      <c r="L12" s="7" t="e">
        <f t="shared" si="5"/>
        <v>#NUM!</v>
      </c>
      <c r="M12" s="8" t="e">
        <f t="shared" si="6"/>
        <v>#NUM!</v>
      </c>
      <c r="N12" s="8" t="e">
        <f t="shared" si="7"/>
        <v>#NUM!</v>
      </c>
    </row>
    <row r="14" spans="1:14" ht="17.399999999999999" x14ac:dyDescent="0.3">
      <c r="A14" s="13" t="s">
        <v>23</v>
      </c>
    </row>
    <row r="16" spans="1:14" ht="79.2" x14ac:dyDescent="0.25">
      <c r="A16" s="16" t="s">
        <v>26</v>
      </c>
    </row>
  </sheetData>
  <phoneticPr fontId="1" type="noConversion"/>
  <pageMargins left="0.75" right="0.75" top="1" bottom="1" header="0.5" footer="0.5"/>
  <pageSetup orientation="portrait" r:id="rId1"/>
  <headerFooter alignWithMargins="0"/>
  <ignoredErrors>
    <ignoredError sqref="G2:G10 L2:N10" evalError="1"/>
    <ignoredError sqref="I2:I10 K2:K10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CarbonCalculator</vt:lpstr>
    </vt:vector>
  </TitlesOfParts>
  <Company>Smithsonian Institution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FASDSM</cp:lastModifiedBy>
  <dcterms:created xsi:type="dcterms:W3CDTF">2008-05-16T14:30:37Z</dcterms:created>
  <dcterms:modified xsi:type="dcterms:W3CDTF">2012-08-20T18:23:03Z</dcterms:modified>
</cp:coreProperties>
</file>